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<sst xmlns="http://schemas.openxmlformats.org/spreadsheetml/2006/main" count="59" uniqueCount="55">
  <si>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</si>
  <si>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</si>
  <si>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</si>
  <si>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</si>
  <si>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</si>
  <si>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</si>
  <si>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</si>
  <si>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</si>
  <si>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</si>
  <si>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</si>
  <si>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</si>
  <si>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</si>
  <si>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</si>
  <si>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</si>
  <si>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</si>
  <si>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</si>
  <si>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</si>
  <si>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</si>
  <si>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</si>
  <si>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</si>
  <si>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</si>
  <si>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</si>
  <si>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</si>
  <si>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</si>
  <si>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</si>
  <si>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</si>
  <si>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</t>
  </si>
  <si>
    <t>Ov-i</t>
  </si>
  <si>
    <t>Ov-h</t>
  </si>
  <si>
    <t>Dn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</si>
  <si>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</si>
  <si>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</si>
  <si>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</si>
  <si>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</si>
  <si>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</si>
  <si>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</si>
  <si>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</si>
  <si>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</si>
  <si>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</si>
  <si>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</si>
  <si>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</si>
  <si>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</si>
  <si>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</si>
  <si>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</si>
  <si>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Su</t>
  </si>
  <si>
    <t>Kotor Varoš</t>
  </si>
  <si>
    <t>CASELOAD INDEX (the number of judges needed to cover the core caseload)</t>
  </si>
  <si>
    <t>Less commercial cases to be handled by the new Commercial Division in the Banja Luka Basic Court</t>
  </si>
  <si>
    <t>Ps</t>
  </si>
  <si>
    <t>ADJUSTED CASELOAD INDEX</t>
  </si>
  <si>
    <t>Enhancement due to the additional municipalities added to this jurisdiction</t>
  </si>
  <si>
    <t>Ćelinac (at 87%)</t>
  </si>
  <si>
    <r>
      <t>Ćelinac</t>
    </r>
    <r>
      <rPr>
        <sz val="8"/>
        <rFont val="Arial"/>
        <family val="2"/>
      </rPr>
      <t xml:space="preserve"> (with population of 17252, 87% of Kotor Varoš's, add 87% to Kotor Varoš Caseload Index)</t>
    </r>
  </si>
  <si>
    <t>Skender Vakuf / Kneževo (at 61%)</t>
  </si>
  <si>
    <r>
      <t xml:space="preserve">Skender Vakuf / Kneževo </t>
    </r>
    <r>
      <rPr>
        <sz val="8"/>
        <rFont val="Arial"/>
        <family val="2"/>
      </rPr>
      <t>(with population of 12065, 61% of Kotor Varoš's, add 61% to Kotor Varoš Caseload Index)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</si>
</sst>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8"/>
  <sheetViews>
    <sheetView tabSelected="1" workbookViewId="0" topLeftCell="A32">
      <selection activeCell="F54" sqref="F54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45</v>
      </c>
      <c r="E2" s="11"/>
    </row>
    <row r="3" ht="26.25">
      <c r="A3" s="11" t="s">
        <v>43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33</v>
      </c>
      <c r="G5" s="6" t="s">
        <v>34</v>
      </c>
      <c r="H5" s="6" t="s">
        <v>39</v>
      </c>
      <c r="I5" s="6" t="s">
        <v>38</v>
      </c>
      <c r="J5" s="6" t="s">
        <v>41</v>
      </c>
      <c r="K5" s="5"/>
      <c r="L5" s="7" t="s">
        <v>42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35</v>
      </c>
      <c r="H6" s="9" t="s">
        <v>37</v>
      </c>
      <c r="I6" s="9" t="s">
        <v>37</v>
      </c>
      <c r="J6" s="9" t="s">
        <v>32</v>
      </c>
      <c r="K6" s="9" t="s">
        <v>31</v>
      </c>
      <c r="L6" s="10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25</v>
      </c>
      <c r="C8" s="12">
        <v>134</v>
      </c>
      <c r="D8" s="12">
        <v>102</v>
      </c>
      <c r="E8" s="12">
        <v>55</v>
      </c>
      <c r="F8" s="12">
        <v>27</v>
      </c>
      <c r="G8" s="12">
        <f>PRODUCT(F8,2)</f>
        <v>54</v>
      </c>
      <c r="H8" s="12">
        <f aca="true" t="shared" si="0" ref="H8:H20">AVERAGE(B8,C8,D8,E8,G8)</f>
        <v>74</v>
      </c>
      <c r="I8" s="12">
        <f aca="true" t="shared" si="1" ref="I8:I20">AVERAGE(E8,G8)</f>
        <v>54.5</v>
      </c>
      <c r="J8" s="12">
        <v>220</v>
      </c>
      <c r="K8" s="12">
        <f>POWER(J8,-1)</f>
        <v>0.004545454545454545</v>
      </c>
      <c r="L8" s="13">
        <f>PRODUCT(I8,K8)</f>
        <v>0.2477272727272727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9</v>
      </c>
      <c r="C9" s="12">
        <v>13</v>
      </c>
      <c r="D9" s="12">
        <v>27</v>
      </c>
      <c r="E9" s="12">
        <v>17</v>
      </c>
      <c r="F9" s="12">
        <v>4</v>
      </c>
      <c r="G9" s="12">
        <f aca="true" t="shared" si="2" ref="G9:G38">PRODUCT(F9,2)</f>
        <v>8</v>
      </c>
      <c r="H9" s="12">
        <f t="shared" si="0"/>
        <v>14.8</v>
      </c>
      <c r="I9" s="12">
        <f t="shared" si="1"/>
        <v>12.5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0</v>
      </c>
      <c r="C10" s="12">
        <v>2</v>
      </c>
      <c r="D10" s="12">
        <v>1</v>
      </c>
      <c r="E10" s="12">
        <v>3</v>
      </c>
      <c r="F10" s="12">
        <v>0</v>
      </c>
      <c r="G10" s="12">
        <f t="shared" si="2"/>
        <v>0</v>
      </c>
      <c r="H10" s="12">
        <f t="shared" si="0"/>
        <v>1.2</v>
      </c>
      <c r="I10" s="12">
        <f t="shared" si="1"/>
        <v>1.5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0.006818181818181818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8</v>
      </c>
      <c r="C11" s="12">
        <v>0</v>
      </c>
      <c r="D11" s="12">
        <v>5</v>
      </c>
      <c r="E11" s="12">
        <v>9</v>
      </c>
      <c r="F11" s="12">
        <v>11</v>
      </c>
      <c r="G11" s="12">
        <f t="shared" si="2"/>
        <v>22</v>
      </c>
      <c r="H11" s="12">
        <f t="shared" si="0"/>
        <v>8.8</v>
      </c>
      <c r="I11" s="12">
        <f t="shared" si="1"/>
        <v>15.5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0</v>
      </c>
      <c r="C12" s="12">
        <v>170</v>
      </c>
      <c r="D12" s="12">
        <v>278</v>
      </c>
      <c r="E12" s="12">
        <v>253</v>
      </c>
      <c r="F12" s="12">
        <v>124</v>
      </c>
      <c r="G12" s="12">
        <f t="shared" si="2"/>
        <v>248</v>
      </c>
      <c r="H12" s="12">
        <f t="shared" si="0"/>
        <v>189.8</v>
      </c>
      <c r="I12" s="12">
        <f t="shared" si="1"/>
        <v>250.5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26</v>
      </c>
      <c r="C13" s="12">
        <v>63</v>
      </c>
      <c r="D13" s="12">
        <v>48</v>
      </c>
      <c r="E13" s="12">
        <v>13</v>
      </c>
      <c r="F13" s="12">
        <v>14</v>
      </c>
      <c r="G13" s="12">
        <f t="shared" si="2"/>
        <v>28</v>
      </c>
      <c r="H13" s="12">
        <f t="shared" si="0"/>
        <v>35.6</v>
      </c>
      <c r="I13" s="12">
        <f t="shared" si="1"/>
        <v>20.5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113</v>
      </c>
      <c r="C14" s="12">
        <v>424</v>
      </c>
      <c r="D14" s="12">
        <v>177</v>
      </c>
      <c r="E14" s="12">
        <v>205</v>
      </c>
      <c r="F14" s="12">
        <v>129</v>
      </c>
      <c r="G14" s="12">
        <f t="shared" si="2"/>
        <v>258</v>
      </c>
      <c r="H14" s="12">
        <f t="shared" si="0"/>
        <v>235.4</v>
      </c>
      <c r="I14" s="12">
        <f t="shared" si="1"/>
        <v>231.5</v>
      </c>
      <c r="J14" s="12">
        <v>300</v>
      </c>
      <c r="K14" s="12">
        <f t="shared" si="3"/>
        <v>0.0033333333333333335</v>
      </c>
      <c r="L14" s="13">
        <f t="shared" si="4"/>
        <v>0.7716666666666667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7</v>
      </c>
      <c r="C15" s="12">
        <v>21</v>
      </c>
      <c r="D15" s="12">
        <v>21</v>
      </c>
      <c r="E15" s="12">
        <v>25</v>
      </c>
      <c r="F15" s="12">
        <v>13</v>
      </c>
      <c r="G15" s="12">
        <f t="shared" si="2"/>
        <v>26</v>
      </c>
      <c r="H15" s="12">
        <f t="shared" si="0"/>
        <v>20</v>
      </c>
      <c r="I15" s="12">
        <f t="shared" si="1"/>
        <v>25.5</v>
      </c>
      <c r="J15" s="12">
        <v>300</v>
      </c>
      <c r="K15" s="12">
        <f t="shared" si="3"/>
        <v>0.0033333333333333335</v>
      </c>
      <c r="L15" s="13">
        <f t="shared" si="4"/>
        <v>0.085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0</v>
      </c>
      <c r="C16" s="12">
        <v>0</v>
      </c>
      <c r="D16" s="12">
        <v>0</v>
      </c>
      <c r="E16" s="12">
        <v>1</v>
      </c>
      <c r="F16" s="12">
        <v>0</v>
      </c>
      <c r="G16" s="12">
        <f t="shared" si="2"/>
        <v>0</v>
      </c>
      <c r="H16" s="12">
        <f t="shared" si="0"/>
        <v>0.2</v>
      </c>
      <c r="I16" s="12">
        <f t="shared" si="1"/>
        <v>0.5</v>
      </c>
      <c r="J16" s="12">
        <v>600</v>
      </c>
      <c r="K16" s="12">
        <f t="shared" si="3"/>
        <v>0.0016666666666666668</v>
      </c>
      <c r="L16" s="13">
        <f t="shared" si="4"/>
        <v>0.0008333333333333334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81</v>
      </c>
      <c r="C18" s="12">
        <v>26</v>
      </c>
      <c r="D18" s="12">
        <v>186</v>
      </c>
      <c r="E18" s="12">
        <v>151</v>
      </c>
      <c r="F18" s="12">
        <v>66</v>
      </c>
      <c r="G18" s="12">
        <f t="shared" si="2"/>
        <v>132</v>
      </c>
      <c r="H18" s="12">
        <f t="shared" si="0"/>
        <v>115.2</v>
      </c>
      <c r="I18" s="12">
        <f t="shared" si="1"/>
        <v>141.5</v>
      </c>
      <c r="J18" s="14">
        <v>750</v>
      </c>
      <c r="K18" s="12">
        <f t="shared" si="3"/>
        <v>0.0013333333333333333</v>
      </c>
      <c r="L18" s="13">
        <f t="shared" si="4"/>
        <v>0.18866666666666665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22</v>
      </c>
      <c r="C19" s="12">
        <v>4</v>
      </c>
      <c r="D19" s="12">
        <v>64</v>
      </c>
      <c r="E19" s="12">
        <v>3</v>
      </c>
      <c r="F19" s="12">
        <v>3</v>
      </c>
      <c r="G19" s="12">
        <f t="shared" si="2"/>
        <v>6</v>
      </c>
      <c r="H19" s="12">
        <f t="shared" si="0"/>
        <v>19.8</v>
      </c>
      <c r="I19" s="12">
        <f t="shared" si="1"/>
        <v>4.5</v>
      </c>
      <c r="J19" s="14">
        <v>300</v>
      </c>
      <c r="K19" s="12">
        <f t="shared" si="3"/>
        <v>0.0033333333333333335</v>
      </c>
      <c r="L19" s="13">
        <f t="shared" si="4"/>
        <v>0.015000000000000001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22</v>
      </c>
      <c r="C20" s="12">
        <v>40</v>
      </c>
      <c r="D20" s="12">
        <v>11</v>
      </c>
      <c r="E20" s="12">
        <v>83</v>
      </c>
      <c r="F20" s="12">
        <v>55</v>
      </c>
      <c r="G20" s="12">
        <f t="shared" si="2"/>
        <v>110</v>
      </c>
      <c r="H20" s="12">
        <f t="shared" si="0"/>
        <v>53.2</v>
      </c>
      <c r="I20" s="12">
        <f t="shared" si="1"/>
        <v>96.5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>AVERAGE(B21,C21,D21,E21,G21)</f>
        <v>0</v>
      </c>
      <c r="I21" s="12">
        <f>AVERAGE(E21,G21)</f>
        <v>0</v>
      </c>
      <c r="J21" s="14">
        <v>3300</v>
      </c>
      <c r="K21" s="12">
        <f t="shared" si="3"/>
        <v>0.00030303030303030303</v>
      </c>
      <c r="L21" s="13">
        <f t="shared" si="4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13</v>
      </c>
      <c r="C22" s="12">
        <v>25</v>
      </c>
      <c r="D22" s="12">
        <v>39</v>
      </c>
      <c r="E22" s="12">
        <v>90</v>
      </c>
      <c r="F22" s="12">
        <v>133</v>
      </c>
      <c r="G22" s="12">
        <f t="shared" si="2"/>
        <v>266</v>
      </c>
      <c r="H22" s="12">
        <f aca="true" t="shared" si="5" ref="H22:H38">AVERAGE(B22,C22,D22,E22,G22)</f>
        <v>86.6</v>
      </c>
      <c r="I22" s="12">
        <f aca="true" t="shared" si="6" ref="I22:I38">AVERAGE(E22,G22)</f>
        <v>178</v>
      </c>
      <c r="J22" s="14">
        <v>3300</v>
      </c>
      <c r="K22" s="12">
        <f t="shared" si="3"/>
        <v>0.00030303030303030303</v>
      </c>
      <c r="L22" s="13">
        <f t="shared" si="4"/>
        <v>0.05393939393939394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2</v>
      </c>
      <c r="C23" s="12">
        <v>1</v>
      </c>
      <c r="D23" s="12">
        <v>10</v>
      </c>
      <c r="E23" s="12">
        <v>6</v>
      </c>
      <c r="F23" s="12">
        <v>4</v>
      </c>
      <c r="G23" s="12">
        <f t="shared" si="2"/>
        <v>8</v>
      </c>
      <c r="H23" s="12">
        <f t="shared" si="5"/>
        <v>5.4</v>
      </c>
      <c r="I23" s="12">
        <f t="shared" si="6"/>
        <v>7</v>
      </c>
      <c r="J23" s="14">
        <v>3300</v>
      </c>
      <c r="K23" s="12">
        <f t="shared" si="3"/>
        <v>0.00030303030303030303</v>
      </c>
      <c r="L23" s="13">
        <f t="shared" si="4"/>
        <v>0.002121212121212121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5500</v>
      </c>
      <c r="K25" s="12">
        <f t="shared" si="3"/>
        <v>0.0001818181818181818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7</v>
      </c>
      <c r="C26" s="12">
        <v>13</v>
      </c>
      <c r="D26" s="12">
        <v>30</v>
      </c>
      <c r="E26" s="12">
        <v>11</v>
      </c>
      <c r="F26" s="12">
        <v>3</v>
      </c>
      <c r="G26" s="12">
        <f t="shared" si="2"/>
        <v>6</v>
      </c>
      <c r="H26" s="12">
        <f t="shared" si="5"/>
        <v>13.4</v>
      </c>
      <c r="I26" s="12">
        <f t="shared" si="6"/>
        <v>8.5</v>
      </c>
      <c r="J26" s="14">
        <v>5500</v>
      </c>
      <c r="K26" s="12">
        <f t="shared" si="3"/>
        <v>0.0001818181818181818</v>
      </c>
      <c r="L26" s="13">
        <f t="shared" si="4"/>
        <v>0.0015454545454545454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5</v>
      </c>
      <c r="C27" s="12">
        <v>28</v>
      </c>
      <c r="D27" s="12">
        <v>43</v>
      </c>
      <c r="E27" s="12">
        <v>25</v>
      </c>
      <c r="F27" s="12">
        <v>9</v>
      </c>
      <c r="G27" s="12">
        <f t="shared" si="2"/>
        <v>18</v>
      </c>
      <c r="H27" s="12">
        <f t="shared" si="5"/>
        <v>23.8</v>
      </c>
      <c r="I27" s="12">
        <f t="shared" si="6"/>
        <v>21.5</v>
      </c>
      <c r="J27" s="14">
        <v>5500</v>
      </c>
      <c r="K27" s="12">
        <f t="shared" si="3"/>
        <v>0.0001818181818181818</v>
      </c>
      <c r="L27" s="13">
        <f t="shared" si="4"/>
        <v>0.003909090909090909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63</v>
      </c>
      <c r="C29" s="12">
        <v>22</v>
      </c>
      <c r="D29" s="12">
        <v>0</v>
      </c>
      <c r="E29" s="12">
        <v>21</v>
      </c>
      <c r="F29" s="12">
        <v>0</v>
      </c>
      <c r="G29" s="12">
        <f t="shared" si="2"/>
        <v>0</v>
      </c>
      <c r="H29" s="12">
        <f t="shared" si="5"/>
        <v>21.2</v>
      </c>
      <c r="I29" s="12">
        <f t="shared" si="6"/>
        <v>10.5</v>
      </c>
      <c r="J29" s="14">
        <v>300</v>
      </c>
      <c r="K29" s="12">
        <f t="shared" si="3"/>
        <v>0.0033333333333333335</v>
      </c>
      <c r="L29" s="13">
        <f t="shared" si="4"/>
        <v>0.035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0</v>
      </c>
      <c r="C30" s="12">
        <v>0</v>
      </c>
      <c r="D30" s="12">
        <v>0</v>
      </c>
      <c r="E30" s="12">
        <v>2</v>
      </c>
      <c r="F30" s="12">
        <v>0</v>
      </c>
      <c r="G30" s="12">
        <f t="shared" si="2"/>
        <v>0</v>
      </c>
      <c r="H30" s="12">
        <f t="shared" si="5"/>
        <v>0.4</v>
      </c>
      <c r="I30" s="12">
        <f t="shared" si="6"/>
        <v>1</v>
      </c>
      <c r="J30" s="14">
        <v>900</v>
      </c>
      <c r="K30" s="12">
        <f t="shared" si="3"/>
        <v>0.0011111111111111111</v>
      </c>
      <c r="L30" s="13">
        <f t="shared" si="4"/>
        <v>0.0011111111111111111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2</v>
      </c>
      <c r="C32" s="12">
        <v>0</v>
      </c>
      <c r="D32" s="12">
        <v>3</v>
      </c>
      <c r="E32" s="12">
        <v>8</v>
      </c>
      <c r="F32" s="12">
        <v>2</v>
      </c>
      <c r="G32" s="12">
        <f t="shared" si="2"/>
        <v>4</v>
      </c>
      <c r="H32" s="12">
        <f t="shared" si="5"/>
        <v>3.4</v>
      </c>
      <c r="I32" s="12">
        <f t="shared" si="6"/>
        <v>6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</v>
      </c>
      <c r="C33" s="12">
        <v>1</v>
      </c>
      <c r="D33" s="12">
        <v>4</v>
      </c>
      <c r="E33" s="12">
        <v>0</v>
      </c>
      <c r="F33" s="12">
        <v>1</v>
      </c>
      <c r="G33" s="12">
        <f t="shared" si="2"/>
        <v>2</v>
      </c>
      <c r="H33" s="12">
        <f t="shared" si="5"/>
        <v>1.6</v>
      </c>
      <c r="I33" s="12">
        <f t="shared" si="6"/>
        <v>1</v>
      </c>
      <c r="J33" s="12">
        <v>44</v>
      </c>
      <c r="K33" s="12">
        <f>POWER(J33,-1)</f>
        <v>0.022727272727272728</v>
      </c>
      <c r="L33" s="13">
        <f>PRODUCT(I33,K33)</f>
        <v>0.022727272727272728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</v>
      </c>
      <c r="C34" s="12">
        <v>0</v>
      </c>
      <c r="D34" s="12">
        <v>0</v>
      </c>
      <c r="E34" s="12">
        <v>0</v>
      </c>
      <c r="F34" s="12">
        <v>0</v>
      </c>
      <c r="G34" s="12">
        <f t="shared" si="2"/>
        <v>0</v>
      </c>
      <c r="H34" s="12">
        <f t="shared" si="5"/>
        <v>0.2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369</v>
      </c>
      <c r="C35" s="12">
        <v>629</v>
      </c>
      <c r="D35" s="12">
        <v>719</v>
      </c>
      <c r="E35" s="12">
        <v>692</v>
      </c>
      <c r="F35" s="12">
        <v>721</v>
      </c>
      <c r="G35" s="12">
        <f t="shared" si="2"/>
        <v>1442</v>
      </c>
      <c r="H35" s="12">
        <f t="shared" si="5"/>
        <v>770.2</v>
      </c>
      <c r="I35" s="12">
        <f t="shared" si="6"/>
        <v>1067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379</v>
      </c>
      <c r="C36" s="12">
        <v>689</v>
      </c>
      <c r="D36" s="12">
        <v>823</v>
      </c>
      <c r="E36" s="12">
        <v>1507</v>
      </c>
      <c r="F36" s="12">
        <v>658</v>
      </c>
      <c r="G36" s="12">
        <f t="shared" si="2"/>
        <v>1316</v>
      </c>
      <c r="H36" s="12">
        <f t="shared" si="5"/>
        <v>942.8</v>
      </c>
      <c r="I36" s="12">
        <f t="shared" si="6"/>
        <v>1411.5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141</v>
      </c>
      <c r="C37" s="12">
        <v>292</v>
      </c>
      <c r="D37" s="12">
        <v>407</v>
      </c>
      <c r="E37" s="12">
        <v>374</v>
      </c>
      <c r="F37" s="12">
        <v>153</v>
      </c>
      <c r="G37" s="12">
        <f t="shared" si="2"/>
        <v>306</v>
      </c>
      <c r="H37" s="12">
        <f t="shared" si="5"/>
        <v>304</v>
      </c>
      <c r="I37" s="12">
        <f t="shared" si="6"/>
        <v>340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44</v>
      </c>
      <c r="B38" s="12">
        <v>68</v>
      </c>
      <c r="C38" s="12">
        <v>69</v>
      </c>
      <c r="D38" s="12">
        <v>75</v>
      </c>
      <c r="E38" s="12">
        <v>258</v>
      </c>
      <c r="F38" s="12">
        <v>550</v>
      </c>
      <c r="G38" s="12">
        <f t="shared" si="2"/>
        <v>1100</v>
      </c>
      <c r="H38" s="12">
        <f t="shared" si="5"/>
        <v>314</v>
      </c>
      <c r="I38" s="12">
        <f t="shared" si="6"/>
        <v>679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>SUM(L8:L38)</f>
        <v>1.4360656565656562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 t="s">
        <v>50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 t="s">
        <v>52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>
        <v>1.23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 t="s">
        <v>54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>
        <v>0.86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48</v>
      </c>
      <c r="B50" s="15" t="s">
        <v>45</v>
      </c>
      <c r="C50" s="15"/>
      <c r="D50" s="15"/>
      <c r="E50" s="15"/>
      <c r="F50" s="15"/>
      <c r="G50" s="15"/>
      <c r="H50" s="15"/>
      <c r="I50" s="15"/>
      <c r="J50" s="15"/>
      <c r="K50" s="15"/>
      <c r="L50" s="12">
        <v>-0.09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48</v>
      </c>
      <c r="B51" s="15" t="s">
        <v>51</v>
      </c>
      <c r="C51" s="15"/>
      <c r="D51" s="15"/>
      <c r="E51" s="15"/>
      <c r="F51" s="15"/>
      <c r="G51" s="15"/>
      <c r="H51" s="15"/>
      <c r="I51" s="15"/>
      <c r="J51" s="15"/>
      <c r="K51" s="15"/>
      <c r="L51" s="12">
        <v>-0.08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48</v>
      </c>
      <c r="B52" s="15" t="s">
        <v>53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-0.05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49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3">
        <f>SUM(L40:L53)</f>
        <v>3.3060656565656563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2002-08-20T10:14:50Z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